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BF8C3884-8B72-4007-ADA7-E181537A6B41}" xr6:coauthVersionLast="47" xr6:coauthVersionMax="47" xr10:uidLastSave="{00000000-0000-0000-0000-000000000000}"/>
  <bookViews>
    <workbookView xWindow="-108" yWindow="-108" windowWidth="23256" windowHeight="12456" xr2:uid="{88E763B7-D162-4924-B6A1-77CC215ADBE5}"/>
  </bookViews>
  <sheets>
    <sheet name="Cover" sheetId="3" r:id="rId1"/>
    <sheet name="TRAFFIC" sheetId="1" r:id="rId2"/>
    <sheet name="CARBON EMISSIONS" sheetId="4" r:id="rId3"/>
  </sheets>
  <externalReferences>
    <externalReference r:id="rId4"/>
  </externalReferences>
  <calcPr calcId="191029" calcMode="autoNoTable"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43" i="1" l="1"/>
  <c r="BW42" i="1"/>
  <c r="BW41" i="1"/>
  <c r="BW40" i="1"/>
  <c r="BW39" i="1"/>
  <c r="BW38" i="1"/>
  <c r="BW37" i="1"/>
  <c r="BW36" i="1"/>
  <c r="BW35" i="1"/>
  <c r="BW34" i="1"/>
  <c r="BW33" i="1"/>
  <c r="BW32" i="1"/>
  <c r="BW31" i="1"/>
  <c r="BW30" i="1"/>
  <c r="BW29" i="1"/>
  <c r="BW28" i="1"/>
  <c r="BW27" i="1"/>
  <c r="BW26" i="1"/>
  <c r="BW21" i="1"/>
  <c r="BW20" i="1"/>
  <c r="BW19" i="1"/>
  <c r="BW18" i="1"/>
  <c r="BW17" i="1"/>
  <c r="BW16" i="1"/>
  <c r="BW15" i="1"/>
  <c r="BW14" i="1"/>
  <c r="BW13" i="1"/>
  <c r="BW12" i="1"/>
  <c r="BW11" i="1"/>
  <c r="BW10" i="1"/>
  <c r="BW9" i="1"/>
  <c r="BW8" i="1"/>
  <c r="BW7" i="1"/>
  <c r="BW6" i="1"/>
  <c r="BW5" i="1"/>
  <c r="BW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3" i="1"/>
  <c r="AY25" i="1"/>
  <c r="AY2" i="1"/>
  <c r="AY24" i="1"/>
</calcChain>
</file>

<file path=xl/sharedStrings.xml><?xml version="1.0" encoding="utf-8"?>
<sst xmlns="http://schemas.openxmlformats.org/spreadsheetml/2006/main" count="271" uniqueCount="37">
  <si>
    <t>MONTHLY</t>
  </si>
  <si>
    <t>January</t>
  </si>
  <si>
    <t>February</t>
  </si>
  <si>
    <t>March</t>
  </si>
  <si>
    <t>April</t>
  </si>
  <si>
    <t>May</t>
  </si>
  <si>
    <t>June</t>
  </si>
  <si>
    <t>July</t>
  </si>
  <si>
    <t>August</t>
  </si>
  <si>
    <t>September</t>
  </si>
  <si>
    <t>October</t>
  </si>
  <si>
    <t>November</t>
  </si>
  <si>
    <t>December</t>
  </si>
  <si>
    <t>Total</t>
  </si>
  <si>
    <t>Pax (mn)</t>
  </si>
  <si>
    <t>Cycle</t>
  </si>
  <si>
    <t>Seat (mn)</t>
  </si>
  <si>
    <t>Load Factor</t>
  </si>
  <si>
    <t>ASK (m km)</t>
  </si>
  <si>
    <t>pax/cycle</t>
  </si>
  <si>
    <t>Domestic</t>
  </si>
  <si>
    <t>LF</t>
  </si>
  <si>
    <t>International</t>
  </si>
  <si>
    <t>CUMULATIVE</t>
  </si>
  <si>
    <t>ir@flypgs.com</t>
  </si>
  <si>
    <t>www.pegasusinvestorrelations.com</t>
  </si>
  <si>
    <t>+90 216 560 75 42</t>
  </si>
  <si>
    <t>12M-ytd</t>
  </si>
  <si>
    <t>CO2 grams per RPK</t>
  </si>
  <si>
    <t>CO2 grams per ASK</t>
  </si>
  <si>
    <t>Carbon Emissions Statistics</t>
  </si>
  <si>
    <t>Traffic Data 2019-2024</t>
  </si>
  <si>
    <t>ytd</t>
  </si>
  <si>
    <t>Jet fuel emission multiple used for Carbon Emission Stats (grCO2/RPK) is updated as 3.16 for the base year and all reporting periods. 
Emission factor is updated as 3.16 as of January 2024. All past emissions data for past periods have been restated using the updated emissions factor.</t>
  </si>
  <si>
    <t>pp</t>
  </si>
  <si>
    <t>November YoY chg</t>
  </si>
  <si>
    <t>Jan-Nov YoY chg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</si>
</sst>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0.000000"/>
    <numFmt numFmtId="167" formatCode="0.0"/>
    <numFmt numFmtId="168" formatCode="_(* #,##0.00_);_(* \(#,##0.00\);_(* &quot;-&quot;??_);_(@_)"/>
  </numFmts>
  <fonts count="16"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10"/>
      <color theme="1"/>
      <name val="Arial"/>
      <family val="2"/>
      <charset val="162"/>
    </font>
    <font>
      <sz val="10"/>
      <name val="Arial"/>
      <family val="2"/>
      <charset val="162"/>
    </font>
    <font>
      <sz val="10"/>
      <color theme="1"/>
      <name val="Calibri"/>
      <family val="2"/>
      <charset val="162"/>
      <scheme val="minor"/>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8">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ck">
        <color indexed="64"/>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4" fillId="0" borderId="0"/>
    <xf numFmtId="9" fontId="14" fillId="0" borderId="0" applyFont="0" applyFill="0" applyBorder="0" applyAlignment="0" applyProtection="0"/>
    <xf numFmtId="168" fontId="14" fillId="0" borderId="0" applyFont="0" applyFill="0" applyBorder="0" applyAlignment="0" applyProtection="0"/>
  </cellStyleXfs>
  <cellXfs count="175">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4" fontId="2" fillId="0" borderId="14" xfId="1" applyNumberFormat="1" applyFont="1" applyBorder="1" applyAlignment="1">
      <alignment horizontal="center"/>
    </xf>
    <xf numFmtId="164" fontId="2" fillId="0" borderId="13" xfId="1" applyNumberFormat="1" applyFont="1" applyBorder="1" applyAlignment="1">
      <alignment horizontal="center"/>
    </xf>
    <xf numFmtId="164" fontId="4" fillId="0" borderId="13" xfId="1" applyNumberFormat="1" applyFont="1" applyBorder="1" applyAlignment="1">
      <alignment horizontal="center"/>
    </xf>
    <xf numFmtId="164" fontId="4" fillId="0" borderId="15" xfId="1" applyNumberFormat="1" applyFont="1" applyBorder="1" applyAlignment="1">
      <alignment horizontal="center"/>
    </xf>
    <xf numFmtId="164" fontId="5" fillId="0" borderId="16" xfId="1" applyNumberFormat="1" applyFont="1" applyBorder="1" applyAlignment="1">
      <alignment horizontal="center"/>
    </xf>
    <xf numFmtId="164"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5" fontId="4" fillId="0" borderId="19" xfId="0" applyNumberFormat="1" applyFont="1" applyBorder="1" applyAlignment="1">
      <alignment horizontal="center"/>
    </xf>
    <xf numFmtId="4" fontId="6" fillId="0" borderId="14" xfId="0" applyNumberFormat="1" applyFont="1" applyBorder="1" applyAlignment="1">
      <alignment horizontal="center"/>
    </xf>
    <xf numFmtId="164" fontId="2" fillId="0" borderId="17" xfId="1" applyNumberFormat="1" applyFont="1" applyBorder="1" applyAlignment="1">
      <alignment horizontal="center"/>
    </xf>
    <xf numFmtId="164"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6"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4"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4" fontId="2" fillId="4" borderId="17" xfId="1" applyNumberFormat="1" applyFont="1" applyFill="1" applyBorder="1" applyAlignment="1">
      <alignment horizontal="center"/>
    </xf>
    <xf numFmtId="164" fontId="2" fillId="4" borderId="15" xfId="1" applyNumberFormat="1" applyFont="1" applyFill="1" applyBorder="1" applyAlignment="1">
      <alignment horizontal="center"/>
    </xf>
    <xf numFmtId="0" fontId="0" fillId="0" borderId="48" xfId="0" applyBorder="1"/>
    <xf numFmtId="3" fontId="0" fillId="0" borderId="49"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50" xfId="0" applyNumberFormat="1" applyBorder="1" applyAlignment="1">
      <alignment horizontal="center"/>
    </xf>
    <xf numFmtId="3" fontId="0" fillId="0" borderId="51" xfId="0" applyNumberFormat="1" applyBorder="1" applyAlignment="1">
      <alignment horizontal="center"/>
    </xf>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0" fontId="3" fillId="2" borderId="52" xfId="0" applyFont="1" applyFill="1" applyBorder="1"/>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5" xfId="0" applyFont="1" applyFill="1" applyBorder="1"/>
    <xf numFmtId="43" fontId="3" fillId="2" borderId="62" xfId="3" applyFont="1" applyFill="1" applyBorder="1" applyAlignment="1">
      <alignment horizontal="center"/>
    </xf>
    <xf numFmtId="0" fontId="13" fillId="0" borderId="63" xfId="0" applyFont="1" applyBorder="1"/>
    <xf numFmtId="167" fontId="0" fillId="0" borderId="55" xfId="0" applyNumberFormat="1" applyBorder="1" applyAlignment="1">
      <alignment horizontal="center"/>
    </xf>
    <xf numFmtId="167" fontId="0" fillId="0" borderId="63" xfId="0" applyNumberFormat="1" applyBorder="1" applyAlignment="1">
      <alignment horizontal="center"/>
    </xf>
    <xf numFmtId="167" fontId="0" fillId="0" borderId="56" xfId="0" applyNumberFormat="1" applyBorder="1" applyAlignment="1">
      <alignment horizontal="center"/>
    </xf>
    <xf numFmtId="0" fontId="13" fillId="0" borderId="57" xfId="0" applyFont="1" applyBorder="1"/>
    <xf numFmtId="167" fontId="0" fillId="0" borderId="57" xfId="0" applyNumberFormat="1" applyBorder="1" applyAlignment="1">
      <alignment horizontal="center"/>
    </xf>
    <xf numFmtId="167" fontId="0" fillId="0" borderId="64" xfId="0" applyNumberFormat="1" applyBorder="1" applyAlignment="1">
      <alignment horizontal="center"/>
    </xf>
    <xf numFmtId="167" fontId="0" fillId="0" borderId="59" xfId="0" applyNumberFormat="1" applyBorder="1" applyAlignment="1">
      <alignment horizontal="center"/>
    </xf>
    <xf numFmtId="0" fontId="3" fillId="2" borderId="53" xfId="3" applyNumberFormat="1" applyFont="1" applyFill="1" applyBorder="1" applyAlignment="1">
      <alignment horizontal="center"/>
    </xf>
    <xf numFmtId="0" fontId="3" fillId="2" borderId="54" xfId="3" applyNumberFormat="1" applyFont="1" applyFill="1" applyBorder="1" applyAlignment="1">
      <alignment horizontal="center"/>
    </xf>
    <xf numFmtId="0" fontId="3" fillId="2" borderId="57" xfId="0" applyFont="1" applyFill="1" applyBorder="1"/>
    <xf numFmtId="43" fontId="3" fillId="2" borderId="65" xfId="3" applyFont="1" applyFill="1" applyBorder="1" applyAlignment="1">
      <alignment horizontal="center"/>
    </xf>
    <xf numFmtId="43" fontId="3" fillId="2" borderId="58" xfId="3" applyFont="1" applyFill="1" applyBorder="1" applyAlignment="1">
      <alignment horizontal="center"/>
    </xf>
    <xf numFmtId="43" fontId="3" fillId="2" borderId="59" xfId="3" applyFont="1" applyFill="1" applyBorder="1" applyAlignment="1">
      <alignment horizontal="center"/>
    </xf>
    <xf numFmtId="0" fontId="13" fillId="0" borderId="66" xfId="0" applyFont="1" applyBorder="1"/>
    <xf numFmtId="167" fontId="0" fillId="0" borderId="53" xfId="0" applyNumberFormat="1" applyBorder="1" applyAlignment="1">
      <alignment horizontal="center"/>
    </xf>
    <xf numFmtId="167" fontId="0" fillId="0" borderId="54" xfId="0" applyNumberFormat="1" applyBorder="1" applyAlignment="1">
      <alignment horizontal="center"/>
    </xf>
    <xf numFmtId="0" fontId="13" fillId="0" borderId="64" xfId="0" applyFont="1" applyBorder="1"/>
    <xf numFmtId="167" fontId="0" fillId="0" borderId="58" xfId="0" applyNumberFormat="1" applyBorder="1" applyAlignment="1">
      <alignment horizontal="center"/>
    </xf>
    <xf numFmtId="0" fontId="13" fillId="0" borderId="0" xfId="0" applyFont="1"/>
    <xf numFmtId="167" fontId="0" fillId="0" borderId="0" xfId="0" applyNumberFormat="1" applyAlignment="1">
      <alignment horizontal="center"/>
    </xf>
    <xf numFmtId="0" fontId="3" fillId="5" borderId="52" xfId="0" applyFont="1" applyFill="1" applyBorder="1"/>
    <xf numFmtId="0" fontId="3" fillId="5" borderId="60" xfId="3" applyNumberFormat="1" applyFont="1" applyFill="1" applyBorder="1" applyAlignment="1">
      <alignment horizontal="center"/>
    </xf>
    <xf numFmtId="43" fontId="3" fillId="5" borderId="62" xfId="3" applyFont="1" applyFill="1" applyBorder="1" applyAlignment="1">
      <alignment horizontal="center"/>
    </xf>
    <xf numFmtId="0" fontId="3" fillId="5" borderId="53" xfId="3" applyNumberFormat="1" applyFont="1" applyFill="1" applyBorder="1" applyAlignment="1">
      <alignment horizontal="center"/>
    </xf>
    <xf numFmtId="0" fontId="3" fillId="5" borderId="54" xfId="3" applyNumberFormat="1" applyFont="1" applyFill="1" applyBorder="1" applyAlignment="1">
      <alignment horizontal="center"/>
    </xf>
    <xf numFmtId="0" fontId="3" fillId="5" borderId="57" xfId="0" applyFont="1" applyFill="1" applyBorder="1"/>
    <xf numFmtId="43" fontId="3" fillId="5" borderId="65" xfId="3" applyFont="1" applyFill="1" applyBorder="1" applyAlignment="1">
      <alignment horizontal="center"/>
    </xf>
    <xf numFmtId="43" fontId="3" fillId="5" borderId="58" xfId="3" applyFont="1" applyFill="1" applyBorder="1" applyAlignment="1">
      <alignment horizontal="center"/>
    </xf>
    <xf numFmtId="43" fontId="3" fillId="5" borderId="59" xfId="3" applyFont="1" applyFill="1" applyBorder="1" applyAlignment="1">
      <alignment horizontal="center"/>
    </xf>
    <xf numFmtId="0" fontId="3" fillId="5" borderId="61" xfId="3" applyNumberFormat="1" applyFont="1" applyFill="1" applyBorder="1" applyAlignment="1">
      <alignment horizontal="center"/>
    </xf>
    <xf numFmtId="43" fontId="3" fillId="5" borderId="67" xfId="3" applyFont="1" applyFill="1" applyBorder="1" applyAlignment="1">
      <alignment horizontal="center"/>
    </xf>
    <xf numFmtId="43" fontId="3" fillId="2" borderId="63" xfId="3" applyFont="1" applyFill="1" applyBorder="1" applyAlignment="1">
      <alignment horizontal="center"/>
    </xf>
    <xf numFmtId="0" fontId="0" fillId="0" borderId="0" xfId="0" applyAlignment="1">
      <alignment horizontal="left"/>
    </xf>
    <xf numFmtId="9" fontId="2" fillId="6" borderId="7" xfId="1" applyFont="1" applyFill="1" applyBorder="1" applyAlignment="1">
      <alignment horizontal="center"/>
    </xf>
    <xf numFmtId="9" fontId="0" fillId="6" borderId="13" xfId="1" applyFont="1" applyFill="1" applyBorder="1" applyAlignment="1">
      <alignment horizontal="center"/>
    </xf>
    <xf numFmtId="0" fontId="3" fillId="6" borderId="0" xfId="0" applyFont="1" applyFill="1" applyAlignment="1">
      <alignment horizontal="center"/>
    </xf>
    <xf numFmtId="0" fontId="3" fillId="6" borderId="3" xfId="0" applyFont="1" applyFill="1" applyBorder="1" applyAlignment="1">
      <alignment horizontal="center"/>
    </xf>
    <xf numFmtId="167"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4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3" fillId="2" borderId="32" xfId="0" applyFont="1" applyFill="1" applyBorder="1" applyAlignment="1">
      <alignment horizontal="left" vertical="center"/>
    </xf>
    <xf numFmtId="0" fontId="15" fillId="0" borderId="53" xfId="0" applyFont="1" applyBorder="1" applyAlignment="1">
      <alignment horizontal="left" wrapText="1"/>
    </xf>
  </cellXfs>
  <cellStyles count="7">
    <cellStyle name="Comma" xfId="3" builtinId="3"/>
    <cellStyle name="Comma 2 3" xfId="6" xr:uid="{3BB59EE6-F91B-4F89-A994-9FEB1834FD9F}"/>
    <cellStyle name="Hyperlink" xfId="2" builtinId="8"/>
    <cellStyle name="Normal" xfId="0" builtinId="0"/>
    <cellStyle name="Normal 2 10" xfId="4" xr:uid="{8A3CE6DD-667E-4864-9B6F-17D2A1CB840E}"/>
    <cellStyle name="Percent" xfId="1" builtinId="5"/>
    <cellStyle name="Percent 2 3" xfId="5" xr:uid="{CA42EB7D-7396-46DF-BA70-261FC9743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8133A0AD-3952-487D-B9B8-66A687D2DFA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BBA3168F-49D2-4EB6-89E6-9EE0031C9CFC}"/>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TRAFFIC for prez"/>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3">
          <cell r="CI3" t="str">
            <v>January</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AA38-AF2F-4D06-99E3-8005826A42B9}">
  <dimension ref="B2:N38"/>
  <sheetViews>
    <sheetView showGridLines="0" tabSelected="1" zoomScale="70" zoomScaleNormal="70" workbookViewId="0"/>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31</v>
      </c>
      <c r="N32" s="116"/>
    </row>
    <row r="33" spans="2:14" x14ac:dyDescent="0.3">
      <c r="B33" s="115"/>
      <c r="N33" s="116"/>
    </row>
    <row r="34" spans="2:14" ht="18" x14ac:dyDescent="0.35">
      <c r="B34" s="115"/>
      <c r="C34" s="121" t="s">
        <v>24</v>
      </c>
      <c r="D34" s="122"/>
      <c r="N34" s="116"/>
    </row>
    <row r="35" spans="2:14" ht="18" x14ac:dyDescent="0.35">
      <c r="B35" s="115"/>
      <c r="C35" s="121" t="s">
        <v>25</v>
      </c>
      <c r="D35" s="122"/>
      <c r="N35" s="116"/>
    </row>
    <row r="36" spans="2:14" ht="18" x14ac:dyDescent="0.35">
      <c r="B36" s="115"/>
      <c r="C36" s="121"/>
      <c r="D36" s="122"/>
      <c r="N36" s="116"/>
    </row>
    <row r="37" spans="2:14" ht="18" x14ac:dyDescent="0.35">
      <c r="B37" s="115"/>
      <c r="C37" s="123" t="s">
        <v>26</v>
      </c>
      <c r="D37" s="122"/>
      <c r="N37" s="116"/>
    </row>
    <row r="38" spans="2:14" x14ac:dyDescent="0.3">
      <c r="B38" s="117"/>
      <c r="C38" s="118"/>
      <c r="D38" s="118"/>
      <c r="E38" s="118"/>
      <c r="F38" s="118"/>
      <c r="G38" s="118"/>
      <c r="H38" s="118"/>
      <c r="I38" s="118"/>
      <c r="J38" s="118"/>
      <c r="K38" s="118"/>
      <c r="L38" s="118"/>
      <c r="M38" s="118"/>
      <c r="N38" s="119"/>
    </row>
  </sheetData>
  <hyperlinks>
    <hyperlink ref="C34" r:id="rId1" xr:uid="{4CA6D858-12C1-4AD3-A327-7795FF51FE0F}"/>
    <hyperlink ref="C35" r:id="rId2" xr:uid="{AA43CA3F-93BF-4B79-9D08-2B69B72A6D8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BX44"/>
  <sheetViews>
    <sheetView showGridLines="0" zoomScale="85" zoomScaleNormal="85" workbookViewId="0">
      <pane xSplit="2" ySplit="3" topLeftCell="BM4" activePane="bottomRight" state="frozen"/>
      <selection pane="topRight" activeCell="C1" sqref="C1"/>
      <selection pane="bottomLeft" activeCell="A4" sqref="A4"/>
      <selection pane="bottomRight" activeCell="BW26" sqref="BW26"/>
    </sheetView>
  </sheetViews>
  <sheetFormatPr defaultRowHeight="14.4" x14ac:dyDescent="0.3"/>
  <cols>
    <col min="1" max="1" width="11.6640625" bestFit="1" customWidth="1"/>
    <col min="2" max="2" width="33.88671875" bestFit="1" customWidth="1"/>
    <col min="3" max="26" width="10.6640625" customWidth="1"/>
    <col min="27" max="39" width="11.6640625" customWidth="1"/>
    <col min="40" max="45" width="11.109375" customWidth="1"/>
    <col min="46" max="48" width="11.6640625" customWidth="1"/>
    <col min="49" max="49" width="12" customWidth="1"/>
    <col min="50" max="50" width="10.44140625" customWidth="1"/>
    <col min="51" max="51" width="11.44140625" customWidth="1"/>
    <col min="52" max="55" width="12.109375" customWidth="1"/>
    <col min="56" max="58" width="11.88671875" customWidth="1"/>
    <col min="59" max="62" width="13.44140625" customWidth="1"/>
    <col min="63" max="63" width="11.6640625" customWidth="1"/>
    <col min="64" max="70" width="11.109375" customWidth="1"/>
    <col min="71" max="73" width="13.109375" customWidth="1"/>
    <col min="74" max="74" width="2.5546875" customWidth="1"/>
    <col min="75" max="75" width="18" bestFit="1" customWidth="1"/>
  </cols>
  <sheetData>
    <row r="1" spans="1:76" x14ac:dyDescent="0.3">
      <c r="AA1" s="1"/>
      <c r="AB1" s="1"/>
      <c r="AC1" s="1"/>
      <c r="AD1" s="1"/>
      <c r="AE1" s="1"/>
      <c r="AY1" s="1"/>
    </row>
    <row r="2" spans="1:76"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2025</v>
      </c>
      <c r="BR2" s="7">
        <v>2026</v>
      </c>
      <c r="BS2" s="7">
        <v>2024</v>
      </c>
      <c r="BT2" s="7">
        <v>2024</v>
      </c>
      <c r="BU2" s="7">
        <v>2024</v>
      </c>
      <c r="BW2" s="165">
        <v>2024</v>
      </c>
    </row>
    <row r="3" spans="1:76" ht="15" thickBot="1" x14ac:dyDescent="0.35">
      <c r="A3" s="9" t="s">
        <v>0</v>
      </c>
      <c r="B3" s="9"/>
      <c r="C3" s="10" t="s">
        <v>1</v>
      </c>
      <c r="D3" s="11" t="s">
        <v>2</v>
      </c>
      <c r="E3" s="11" t="s">
        <v>3</v>
      </c>
      <c r="F3" s="11" t="s">
        <v>4</v>
      </c>
      <c r="G3" s="11" t="s">
        <v>5</v>
      </c>
      <c r="H3" s="11" t="s">
        <v>6</v>
      </c>
      <c r="I3" s="11" t="s">
        <v>7</v>
      </c>
      <c r="J3" s="11" t="s">
        <v>8</v>
      </c>
      <c r="K3" s="11" t="s">
        <v>9</v>
      </c>
      <c r="L3" s="11" t="s">
        <v>10</v>
      </c>
      <c r="M3" s="11" t="s">
        <v>11</v>
      </c>
      <c r="N3" s="12" t="s">
        <v>12</v>
      </c>
      <c r="O3" s="13" t="s">
        <v>1</v>
      </c>
      <c r="P3" s="14" t="s">
        <v>2</v>
      </c>
      <c r="Q3" s="14" t="s">
        <v>3</v>
      </c>
      <c r="R3" s="14" t="s">
        <v>4</v>
      </c>
      <c r="S3" s="14" t="s">
        <v>5</v>
      </c>
      <c r="T3" s="14" t="s">
        <v>6</v>
      </c>
      <c r="U3" s="14" t="s">
        <v>7</v>
      </c>
      <c r="V3" s="14" t="s">
        <v>8</v>
      </c>
      <c r="W3" s="14" t="s">
        <v>9</v>
      </c>
      <c r="X3" s="14" t="s">
        <v>10</v>
      </c>
      <c r="Y3" s="14" t="s">
        <v>11</v>
      </c>
      <c r="Z3" s="15" t="s">
        <v>12</v>
      </c>
      <c r="AA3" s="10" t="s">
        <v>1</v>
      </c>
      <c r="AB3" s="11" t="s">
        <v>2</v>
      </c>
      <c r="AC3" s="11" t="s">
        <v>3</v>
      </c>
      <c r="AD3" s="11" t="s">
        <v>4</v>
      </c>
      <c r="AE3" s="11" t="s">
        <v>5</v>
      </c>
      <c r="AF3" s="11" t="s">
        <v>6</v>
      </c>
      <c r="AG3" s="11" t="s">
        <v>7</v>
      </c>
      <c r="AH3" s="11" t="s">
        <v>8</v>
      </c>
      <c r="AI3" s="11" t="s">
        <v>9</v>
      </c>
      <c r="AJ3" s="11" t="s">
        <v>10</v>
      </c>
      <c r="AK3" s="11" t="s">
        <v>11</v>
      </c>
      <c r="AL3" s="11" t="s">
        <v>12</v>
      </c>
      <c r="AM3" s="13" t="s">
        <v>1</v>
      </c>
      <c r="AN3" s="14" t="s">
        <v>2</v>
      </c>
      <c r="AO3" s="14" t="s">
        <v>3</v>
      </c>
      <c r="AP3" s="14" t="s">
        <v>4</v>
      </c>
      <c r="AQ3" s="14" t="s">
        <v>5</v>
      </c>
      <c r="AR3" s="14" t="s">
        <v>6</v>
      </c>
      <c r="AS3" s="14" t="s">
        <v>7</v>
      </c>
      <c r="AT3" s="14" t="s">
        <v>8</v>
      </c>
      <c r="AU3" s="14" t="s">
        <v>9</v>
      </c>
      <c r="AV3" s="14" t="s">
        <v>10</v>
      </c>
      <c r="AW3" s="14" t="s">
        <v>11</v>
      </c>
      <c r="AX3" s="14" t="s">
        <v>12</v>
      </c>
      <c r="AY3" s="10" t="str">
        <f>+'[1]PGSUS TRAFFIC'!CI3</f>
        <v>January</v>
      </c>
      <c r="AZ3" s="11" t="s">
        <v>2</v>
      </c>
      <c r="BA3" s="11" t="s">
        <v>3</v>
      </c>
      <c r="BB3" s="11" t="s">
        <v>4</v>
      </c>
      <c r="BC3" s="11" t="s">
        <v>5</v>
      </c>
      <c r="BD3" s="11" t="s">
        <v>6</v>
      </c>
      <c r="BE3" s="11" t="s">
        <v>7</v>
      </c>
      <c r="BF3" s="11" t="s">
        <v>8</v>
      </c>
      <c r="BG3" s="11" t="s">
        <v>9</v>
      </c>
      <c r="BH3" s="11" t="s">
        <v>10</v>
      </c>
      <c r="BI3" s="11" t="s">
        <v>11</v>
      </c>
      <c r="BJ3" s="11" t="s">
        <v>12</v>
      </c>
      <c r="BK3" s="13" t="s">
        <v>1</v>
      </c>
      <c r="BL3" s="14" t="s">
        <v>2</v>
      </c>
      <c r="BM3" s="14" t="s">
        <v>3</v>
      </c>
      <c r="BN3" s="14" t="s">
        <v>4</v>
      </c>
      <c r="BO3" s="14" t="s">
        <v>5</v>
      </c>
      <c r="BP3" s="14" t="s">
        <v>6</v>
      </c>
      <c r="BQ3" s="14" t="s">
        <v>7</v>
      </c>
      <c r="BR3" s="14" t="s">
        <v>8</v>
      </c>
      <c r="BS3" s="14" t="s">
        <v>9</v>
      </c>
      <c r="BT3" s="14" t="s">
        <v>10</v>
      </c>
      <c r="BU3" s="14" t="s">
        <v>11</v>
      </c>
      <c r="BW3" s="166" t="s">
        <v>35</v>
      </c>
    </row>
    <row r="4" spans="1:76" s="25" customFormat="1" x14ac:dyDescent="0.3">
      <c r="A4" s="168" t="s">
        <v>13</v>
      </c>
      <c r="B4" s="16" t="s">
        <v>14</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17">
        <v>1.054867</v>
      </c>
      <c r="AB4" s="18">
        <v>1.056632</v>
      </c>
      <c r="AC4" s="18">
        <v>1.2941720000000001</v>
      </c>
      <c r="AD4" s="18">
        <v>1.014837</v>
      </c>
      <c r="AE4" s="18">
        <v>0.87400900000000004</v>
      </c>
      <c r="AF4" s="18">
        <v>1.7761930000000001</v>
      </c>
      <c r="AG4" s="18">
        <v>2.485271</v>
      </c>
      <c r="AH4" s="18">
        <v>2.5575049999999999</v>
      </c>
      <c r="AI4" s="18">
        <v>2.1935959999999999</v>
      </c>
      <c r="AJ4" s="18">
        <v>2.191119</v>
      </c>
      <c r="AK4" s="18">
        <v>1.9581330000000001</v>
      </c>
      <c r="AL4" s="18">
        <v>1.7007669999999999</v>
      </c>
      <c r="AM4" s="20">
        <v>1.548116</v>
      </c>
      <c r="AN4" s="21">
        <v>1.5682</v>
      </c>
      <c r="AO4" s="21">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18">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U4" s="21">
        <v>3.0403830000000003</v>
      </c>
      <c r="BW4" s="163">
        <f>+BU4/BI4-1</f>
        <v>0.199893680711416</v>
      </c>
    </row>
    <row r="5" spans="1:76" x14ac:dyDescent="0.3">
      <c r="A5" s="169"/>
      <c r="B5" s="26" t="s">
        <v>15</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29">
        <v>11806</v>
      </c>
      <c r="AM5" s="27">
        <v>10974</v>
      </c>
      <c r="AN5" s="28">
        <v>10143</v>
      </c>
      <c r="AO5" s="28">
        <v>10578</v>
      </c>
      <c r="AP5" s="28">
        <v>12093</v>
      </c>
      <c r="AQ5" s="28">
        <v>15208</v>
      </c>
      <c r="AR5" s="28">
        <v>15819</v>
      </c>
      <c r="AS5" s="28">
        <v>16830</v>
      </c>
      <c r="AT5" s="28">
        <v>16951</v>
      </c>
      <c r="AU5" s="28">
        <v>15660</v>
      </c>
      <c r="AV5" s="28">
        <v>15815</v>
      </c>
      <c r="AW5" s="28">
        <v>12692</v>
      </c>
      <c r="AX5" s="29">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U5" s="28">
        <v>16704</v>
      </c>
      <c r="BW5" s="164">
        <f t="shared" ref="BW5:BW21" si="0">+BU5/BI5-1</f>
        <v>0.14733154749639388</v>
      </c>
    </row>
    <row r="6" spans="1:76" x14ac:dyDescent="0.3">
      <c r="A6" s="169"/>
      <c r="B6" s="26" t="s">
        <v>16</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6">
        <v>2.2325029999999999</v>
      </c>
      <c r="AM6" s="34">
        <v>2.082281</v>
      </c>
      <c r="AN6" s="35">
        <v>1.9203700000000001</v>
      </c>
      <c r="AO6" s="35">
        <v>2.0014059999999998</v>
      </c>
      <c r="AP6" s="35">
        <v>2.3092700000000002</v>
      </c>
      <c r="AQ6" s="35">
        <v>2.9191779999999996</v>
      </c>
      <c r="AR6" s="35">
        <v>3.053731</v>
      </c>
      <c r="AS6" s="35">
        <v>3.272837</v>
      </c>
      <c r="AT6" s="35">
        <v>3.3027899999999999</v>
      </c>
      <c r="AU6" s="35">
        <v>3.062392</v>
      </c>
      <c r="AV6" s="35">
        <v>3.1224319999999999</v>
      </c>
      <c r="AW6" s="35">
        <v>2.5130160000000004</v>
      </c>
      <c r="AX6" s="36">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U6" s="35">
        <v>3.4938500000000001</v>
      </c>
      <c r="BW6" s="164">
        <f t="shared" si="0"/>
        <v>0.17763066312485964</v>
      </c>
    </row>
    <row r="7" spans="1:76" s="25" customFormat="1" x14ac:dyDescent="0.3">
      <c r="A7" s="169"/>
      <c r="B7" s="41" t="s">
        <v>17</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4">
        <v>0.76182070080084996</v>
      </c>
      <c r="AM7" s="42">
        <v>0.7434712221837495</v>
      </c>
      <c r="AN7" s="44">
        <v>0.81661346511349375</v>
      </c>
      <c r="AO7" s="44">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U7" s="44">
        <v>0.87020994032371168</v>
      </c>
      <c r="BW7" s="167">
        <f>+(BU7-BI7)*100</f>
        <v>1.6146013198382936</v>
      </c>
      <c r="BX7" s="25" t="s">
        <v>34</v>
      </c>
    </row>
    <row r="8" spans="1:76" x14ac:dyDescent="0.3">
      <c r="A8" s="169"/>
      <c r="B8" s="26" t="s">
        <v>18</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29">
        <v>3028.5869614040012</v>
      </c>
      <c r="AM8" s="27">
        <v>2916.5730741119969</v>
      </c>
      <c r="AN8" s="28">
        <v>2660.1701782919986</v>
      </c>
      <c r="AO8" s="28">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9">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U8" s="28">
        <v>5299.5879863530272</v>
      </c>
      <c r="BW8" s="164">
        <f t="shared" si="0"/>
        <v>0.20517295137328473</v>
      </c>
    </row>
    <row r="9" spans="1:76" ht="15" thickBot="1" x14ac:dyDescent="0.35">
      <c r="A9" s="169"/>
      <c r="B9" s="26" t="s">
        <v>19</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29">
        <v>144.05954599356261</v>
      </c>
      <c r="AM9" s="27">
        <v>141.07125934025879</v>
      </c>
      <c r="AN9" s="28">
        <v>154.60909001281672</v>
      </c>
      <c r="AO9" s="28">
        <v>164.18084704102856</v>
      </c>
      <c r="AP9" s="28">
        <v>146.38377573803027</v>
      </c>
      <c r="AQ9" s="28">
        <v>147.04655444502893</v>
      </c>
      <c r="AR9" s="28">
        <v>158.54080536064228</v>
      </c>
      <c r="AS9" s="28">
        <v>170.94491978609628</v>
      </c>
      <c r="AT9" s="28">
        <v>175.00247772992742</v>
      </c>
      <c r="AU9" s="28">
        <v>168.67739463601532</v>
      </c>
      <c r="AV9" s="28">
        <v>168.78564653809673</v>
      </c>
      <c r="AW9" s="28">
        <v>173.13599117554361</v>
      </c>
      <c r="AX9" s="29">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U9" s="28">
        <v>182.01526580459773</v>
      </c>
      <c r="BW9" s="164">
        <f t="shared" si="0"/>
        <v>4.5812505835578499E-2</v>
      </c>
    </row>
    <row r="10" spans="1:76" s="25" customFormat="1" x14ac:dyDescent="0.3">
      <c r="A10" s="171" t="s">
        <v>20</v>
      </c>
      <c r="B10" s="49" t="s">
        <v>14</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1">
        <v>0.79036300000000004</v>
      </c>
      <c r="AM10" s="53">
        <v>0.71699100000000004</v>
      </c>
      <c r="AN10" s="54">
        <v>0.72970699999999999</v>
      </c>
      <c r="AO10" s="54">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1">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U10" s="54">
        <v>1.1826970000000001</v>
      </c>
      <c r="BW10" s="163">
        <f>+BU10/BI10-1</f>
        <v>9.5710717554762681E-2</v>
      </c>
    </row>
    <row r="11" spans="1:76" x14ac:dyDescent="0.3">
      <c r="A11" s="169"/>
      <c r="B11" s="26" t="s">
        <v>15</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29">
        <v>5416</v>
      </c>
      <c r="AM11" s="27">
        <v>4725</v>
      </c>
      <c r="AN11" s="28">
        <v>4529</v>
      </c>
      <c r="AO11" s="28">
        <v>4499</v>
      </c>
      <c r="AP11" s="28">
        <v>4870</v>
      </c>
      <c r="AQ11" s="28">
        <v>6890</v>
      </c>
      <c r="AR11" s="28">
        <v>6556</v>
      </c>
      <c r="AS11" s="28">
        <v>6193</v>
      </c>
      <c r="AT11" s="28">
        <v>6120</v>
      </c>
      <c r="AU11" s="28">
        <v>5500</v>
      </c>
      <c r="AV11" s="28">
        <v>5866</v>
      </c>
      <c r="AW11" s="28">
        <v>5278</v>
      </c>
      <c r="AX11" s="29">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U11" s="28">
        <v>6190</v>
      </c>
      <c r="BW11" s="164">
        <f t="shared" si="0"/>
        <v>1.3093289689034338E-2</v>
      </c>
    </row>
    <row r="12" spans="1:76" x14ac:dyDescent="0.3">
      <c r="A12" s="169"/>
      <c r="B12" s="26" t="s">
        <v>16</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6">
        <v>1.0176419999999999</v>
      </c>
      <c r="AM12" s="34">
        <v>0.88818399999999997</v>
      </c>
      <c r="AN12" s="35">
        <v>0.84965500000000005</v>
      </c>
      <c r="AO12" s="35">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6">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U12" s="35">
        <v>1.2961119999999999</v>
      </c>
      <c r="BW12" s="164">
        <f t="shared" si="0"/>
        <v>5.7883078108446506E-2</v>
      </c>
    </row>
    <row r="13" spans="1:76" s="25" customFormat="1" x14ac:dyDescent="0.3">
      <c r="A13" s="169"/>
      <c r="B13" s="41" t="s">
        <v>21</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4">
        <v>0.77666114409586096</v>
      </c>
      <c r="AM13" s="42">
        <v>0.80725502823739237</v>
      </c>
      <c r="AN13" s="43">
        <v>0.85882740641789901</v>
      </c>
      <c r="AO13" s="43">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4">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U13" s="43">
        <v>0.91249598800103704</v>
      </c>
      <c r="BW13" s="167">
        <f>+(BU13-BI13)*100</f>
        <v>3.1502447386244525</v>
      </c>
      <c r="BX13" s="25" t="s">
        <v>34</v>
      </c>
    </row>
    <row r="14" spans="1:76" x14ac:dyDescent="0.3">
      <c r="A14" s="169"/>
      <c r="B14" s="26" t="s">
        <v>18</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29">
        <v>783.53388338800096</v>
      </c>
      <c r="AM14" s="27">
        <v>680.70517359200016</v>
      </c>
      <c r="AN14" s="28">
        <v>651.16363090800019</v>
      </c>
      <c r="AO14" s="28">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9">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U14" s="28">
        <v>973.87689418502657</v>
      </c>
      <c r="BW14" s="164">
        <f t="shared" si="0"/>
        <v>4.7750133441855969E-2</v>
      </c>
    </row>
    <row r="15" spans="1:76" ht="15" thickBot="1" x14ac:dyDescent="0.35">
      <c r="A15" s="172"/>
      <c r="B15" s="61" t="s">
        <v>19</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71">
        <v>145.93112998522895</v>
      </c>
      <c r="AM15" s="65">
        <v>151.74412698412701</v>
      </c>
      <c r="AN15" s="66">
        <v>161.11879001987194</v>
      </c>
      <c r="AO15" s="66">
        <v>167.153589686597</v>
      </c>
      <c r="AP15" s="66">
        <v>149.99548254620123</v>
      </c>
      <c r="AQ15" s="66">
        <v>140.25210449927431</v>
      </c>
      <c r="AR15" s="66">
        <v>161.73169615619281</v>
      </c>
      <c r="AS15" s="66">
        <v>179.86775391571129</v>
      </c>
      <c r="AT15" s="66">
        <v>185.9</v>
      </c>
      <c r="AU15" s="66">
        <v>173.8252727272727</v>
      </c>
      <c r="AV15" s="66">
        <v>168.68479372655983</v>
      </c>
      <c r="AW15" s="66">
        <v>170.35335354300872</v>
      </c>
      <c r="AX15" s="71">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U15" s="66">
        <v>191.06575121163169</v>
      </c>
      <c r="BW15" s="164">
        <f t="shared" si="0"/>
        <v>8.1549674355347213E-2</v>
      </c>
    </row>
    <row r="16" spans="1:76" s="25" customFormat="1" x14ac:dyDescent="0.3">
      <c r="A16" s="168" t="s">
        <v>22</v>
      </c>
      <c r="B16" s="16" t="s">
        <v>14</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8">
        <v>0.91040399999999999</v>
      </c>
      <c r="AM16" s="20">
        <v>0.831125</v>
      </c>
      <c r="AN16" s="21">
        <v>0.83849300000000004</v>
      </c>
      <c r="AO16" s="21">
        <v>0.98468100000000003</v>
      </c>
      <c r="AP16" s="21">
        <v>1.039741</v>
      </c>
      <c r="AQ16" s="21">
        <v>1.2699469999999999</v>
      </c>
      <c r="AR16" s="21">
        <v>1.4476439999999999</v>
      </c>
      <c r="AS16" s="21">
        <v>1.763082</v>
      </c>
      <c r="AT16" s="21">
        <v>1.828759</v>
      </c>
      <c r="AU16" s="21">
        <v>1.685449</v>
      </c>
      <c r="AV16" s="21">
        <v>1.67984</v>
      </c>
      <c r="AW16" s="21">
        <v>1.2983169999999999</v>
      </c>
      <c r="AX16" s="18">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U16" s="21">
        <v>1.8576859999999999</v>
      </c>
      <c r="BW16" s="163">
        <f>+BU16/BI16-1</f>
        <v>0.27720869666253933</v>
      </c>
    </row>
    <row r="17" spans="1:76" x14ac:dyDescent="0.3">
      <c r="A17" s="169"/>
      <c r="B17" s="26" t="s">
        <v>15</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29">
        <v>6390</v>
      </c>
      <c r="AM17" s="27">
        <v>6249</v>
      </c>
      <c r="AN17" s="28">
        <v>5614</v>
      </c>
      <c r="AO17" s="28">
        <v>6079</v>
      </c>
      <c r="AP17" s="28">
        <v>7223</v>
      </c>
      <c r="AQ17" s="28">
        <v>8318</v>
      </c>
      <c r="AR17" s="28">
        <v>9263</v>
      </c>
      <c r="AS17" s="28">
        <v>10637</v>
      </c>
      <c r="AT17" s="28">
        <v>10831</v>
      </c>
      <c r="AU17" s="28">
        <v>10160</v>
      </c>
      <c r="AV17" s="28">
        <v>9949</v>
      </c>
      <c r="AW17" s="28">
        <v>7414</v>
      </c>
      <c r="AX17" s="29">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U17" s="28">
        <v>10514</v>
      </c>
      <c r="BW17" s="164">
        <f t="shared" si="0"/>
        <v>0.24440762220381118</v>
      </c>
    </row>
    <row r="18" spans="1:76" x14ac:dyDescent="0.3">
      <c r="A18" s="169"/>
      <c r="B18" s="26" t="s">
        <v>16</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6">
        <v>1.214861</v>
      </c>
      <c r="AM18" s="34">
        <v>1.194097</v>
      </c>
      <c r="AN18" s="35">
        <v>1.0707150000000001</v>
      </c>
      <c r="AO18" s="35">
        <v>1.1551119999999999</v>
      </c>
      <c r="AP18" s="35">
        <v>1.379734</v>
      </c>
      <c r="AQ18" s="35">
        <v>1.6043419999999999</v>
      </c>
      <c r="AR18" s="35">
        <v>1.785323</v>
      </c>
      <c r="AS18" s="35">
        <v>2.0659990000000001</v>
      </c>
      <c r="AT18" s="35">
        <v>2.10365</v>
      </c>
      <c r="AU18" s="35">
        <v>1.9847220000000001</v>
      </c>
      <c r="AV18" s="35">
        <v>1.965017</v>
      </c>
      <c r="AW18" s="35">
        <v>1.4893050000000001</v>
      </c>
      <c r="AX18" s="36">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U18" s="35">
        <v>2.1977380000000002</v>
      </c>
      <c r="BW18" s="164">
        <f t="shared" si="0"/>
        <v>0.26186904050347581</v>
      </c>
    </row>
    <row r="19" spans="1:76" s="25" customFormat="1" x14ac:dyDescent="0.3">
      <c r="A19" s="169"/>
      <c r="B19" s="41" t="s">
        <v>21</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4">
        <v>0.74938943632234467</v>
      </c>
      <c r="AM19" s="42">
        <v>0.69602804462284051</v>
      </c>
      <c r="AN19" s="43">
        <v>0.78311502127083299</v>
      </c>
      <c r="AO19" s="43">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4">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U19" s="43">
        <v>0.84527182038987347</v>
      </c>
      <c r="BW19" s="167">
        <f>+(BU19-BI19)*100</f>
        <v>1.0151965860871415</v>
      </c>
      <c r="BX19" s="25" t="s">
        <v>34</v>
      </c>
    </row>
    <row r="20" spans="1:76" x14ac:dyDescent="0.3">
      <c r="A20" s="169"/>
      <c r="B20" s="26" t="s">
        <v>18</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29">
        <v>2245.0530780160002</v>
      </c>
      <c r="AM20" s="27">
        <v>2235.8679005199965</v>
      </c>
      <c r="AN20" s="28">
        <v>2009.0065473839984</v>
      </c>
      <c r="AO20" s="28">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9">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U20" s="28">
        <v>4325.7110921680005</v>
      </c>
      <c r="BW20" s="164">
        <f t="shared" si="0"/>
        <v>0.2473669558026097</v>
      </c>
    </row>
    <row r="21" spans="1:76" ht="15" thickBot="1" x14ac:dyDescent="0.35">
      <c r="A21" s="173"/>
      <c r="B21" s="73" t="s">
        <v>19</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5">
        <v>142.47323943661971</v>
      </c>
      <c r="AM21" s="77">
        <v>133.00128020483277</v>
      </c>
      <c r="AN21" s="78">
        <v>149.35749910936946</v>
      </c>
      <c r="AO21" s="78">
        <v>161.98075341339037</v>
      </c>
      <c r="AP21" s="78">
        <v>143.94863630070608</v>
      </c>
      <c r="AQ21" s="78">
        <v>152.67456119259438</v>
      </c>
      <c r="AR21" s="78">
        <v>156.28241390478246</v>
      </c>
      <c r="AS21" s="78">
        <v>165.74992949139795</v>
      </c>
      <c r="AT21" s="78">
        <v>168.844889668544</v>
      </c>
      <c r="AU21" s="78">
        <v>165.89064960629921</v>
      </c>
      <c r="AV21" s="78">
        <v>168.84511006131271</v>
      </c>
      <c r="AW21" s="78">
        <v>175.11694092257889</v>
      </c>
      <c r="AX21" s="75">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U21" s="78">
        <v>176.68689366558871</v>
      </c>
      <c r="BW21" s="164">
        <f t="shared" si="0"/>
        <v>2.6358786199523809E-2</v>
      </c>
    </row>
    <row r="22" spans="1:76"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V22" s="84"/>
      <c r="AW22" s="84"/>
      <c r="AY22" s="84"/>
      <c r="AZ22" s="84"/>
      <c r="BA22" s="84"/>
      <c r="BB22" s="84"/>
      <c r="BC22" s="84"/>
      <c r="BD22" s="84"/>
      <c r="BG22" s="84"/>
      <c r="BH22" s="84"/>
      <c r="BI22" s="84"/>
      <c r="BJ22" s="84"/>
      <c r="BO22" s="84"/>
      <c r="BP22" s="84"/>
      <c r="BQ22" s="84"/>
      <c r="BR22" s="84"/>
      <c r="BS22" s="84"/>
      <c r="BT22" s="84"/>
      <c r="BU22" s="84"/>
      <c r="BW22" s="84"/>
    </row>
    <row r="23" spans="1:76"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V23" s="87"/>
      <c r="AW23" s="87"/>
      <c r="AZ23" s="84"/>
      <c r="BA23" s="84"/>
      <c r="BB23" s="84"/>
      <c r="BC23" s="84"/>
      <c r="BD23" s="84"/>
      <c r="BG23" s="84"/>
      <c r="BH23" s="84"/>
      <c r="BI23" s="84"/>
      <c r="BJ23" s="84"/>
      <c r="BK23" s="87"/>
      <c r="BL23" s="87"/>
      <c r="BM23" s="87"/>
      <c r="BN23" s="87"/>
      <c r="BO23" s="87"/>
      <c r="BP23" s="87"/>
      <c r="BQ23" s="87"/>
      <c r="BR23" s="87"/>
      <c r="BS23" s="84"/>
      <c r="BT23" s="84"/>
      <c r="BU23" s="84"/>
      <c r="BW23" s="87"/>
    </row>
    <row r="24" spans="1:76"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4">
        <v>2021</v>
      </c>
      <c r="AB24" s="4">
        <v>2021</v>
      </c>
      <c r="AC24" s="4">
        <v>2021</v>
      </c>
      <c r="AD24" s="4">
        <v>2021</v>
      </c>
      <c r="AE24" s="4">
        <v>2021</v>
      </c>
      <c r="AF24" s="4">
        <v>2021</v>
      </c>
      <c r="AG24" s="4">
        <v>2021</v>
      </c>
      <c r="AH24" s="4">
        <v>2021</v>
      </c>
      <c r="AI24" s="4">
        <v>2021</v>
      </c>
      <c r="AJ24" s="4">
        <v>2021</v>
      </c>
      <c r="AK24" s="4">
        <v>2021</v>
      </c>
      <c r="AL24" s="4">
        <v>2021</v>
      </c>
      <c r="AM24" s="6">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2025</v>
      </c>
      <c r="BR24" s="7">
        <v>2026</v>
      </c>
      <c r="BS24" s="7">
        <v>2024</v>
      </c>
      <c r="BT24" s="7">
        <v>2024</v>
      </c>
      <c r="BU24" s="7">
        <v>2024</v>
      </c>
      <c r="BW24" s="165">
        <v>2024</v>
      </c>
    </row>
    <row r="25" spans="1:76" ht="15" thickBot="1" x14ac:dyDescent="0.35">
      <c r="A25" s="9" t="s">
        <v>23</v>
      </c>
      <c r="B25" s="9"/>
      <c r="C25" s="10" t="s">
        <v>1</v>
      </c>
      <c r="D25" s="11" t="s">
        <v>2</v>
      </c>
      <c r="E25" s="11" t="s">
        <v>3</v>
      </c>
      <c r="F25" s="11" t="s">
        <v>4</v>
      </c>
      <c r="G25" s="11" t="s">
        <v>5</v>
      </c>
      <c r="H25" s="11" t="s">
        <v>6</v>
      </c>
      <c r="I25" s="11" t="s">
        <v>7</v>
      </c>
      <c r="J25" s="11" t="s">
        <v>8</v>
      </c>
      <c r="K25" s="11" t="s">
        <v>9</v>
      </c>
      <c r="L25" s="11" t="s">
        <v>10</v>
      </c>
      <c r="M25" s="11" t="s">
        <v>11</v>
      </c>
      <c r="N25" s="12" t="s">
        <v>12</v>
      </c>
      <c r="O25" s="13" t="s">
        <v>1</v>
      </c>
      <c r="P25" s="14" t="s">
        <v>2</v>
      </c>
      <c r="Q25" s="14" t="s">
        <v>3</v>
      </c>
      <c r="R25" s="14" t="s">
        <v>4</v>
      </c>
      <c r="S25" s="14" t="s">
        <v>5</v>
      </c>
      <c r="T25" s="14" t="s">
        <v>6</v>
      </c>
      <c r="U25" s="14" t="s">
        <v>7</v>
      </c>
      <c r="V25" s="14" t="s">
        <v>8</v>
      </c>
      <c r="W25" s="14" t="s">
        <v>9</v>
      </c>
      <c r="X25" s="14" t="s">
        <v>10</v>
      </c>
      <c r="Y25" s="14" t="s">
        <v>11</v>
      </c>
      <c r="Z25" s="15" t="s">
        <v>12</v>
      </c>
      <c r="AA25" s="11" t="s">
        <v>1</v>
      </c>
      <c r="AB25" s="11" t="s">
        <v>2</v>
      </c>
      <c r="AC25" s="11" t="s">
        <v>3</v>
      </c>
      <c r="AD25" s="11" t="s">
        <v>4</v>
      </c>
      <c r="AE25" s="11" t="s">
        <v>5</v>
      </c>
      <c r="AF25" s="11" t="s">
        <v>6</v>
      </c>
      <c r="AG25" s="11" t="s">
        <v>7</v>
      </c>
      <c r="AH25" s="11" t="s">
        <v>8</v>
      </c>
      <c r="AI25" s="11" t="s">
        <v>9</v>
      </c>
      <c r="AJ25" s="11" t="s">
        <v>10</v>
      </c>
      <c r="AK25" s="11" t="s">
        <v>11</v>
      </c>
      <c r="AL25" s="11" t="s">
        <v>12</v>
      </c>
      <c r="AM25" s="13" t="s">
        <v>1</v>
      </c>
      <c r="AN25" s="14" t="s">
        <v>2</v>
      </c>
      <c r="AO25" s="14" t="s">
        <v>2</v>
      </c>
      <c r="AP25" s="14" t="s">
        <v>4</v>
      </c>
      <c r="AQ25" s="14" t="s">
        <v>5</v>
      </c>
      <c r="AR25" s="14" t="s">
        <v>6</v>
      </c>
      <c r="AS25" s="14" t="s">
        <v>7</v>
      </c>
      <c r="AT25" s="14" t="s">
        <v>8</v>
      </c>
      <c r="AU25" s="14" t="s">
        <v>9</v>
      </c>
      <c r="AV25" s="14" t="s">
        <v>10</v>
      </c>
      <c r="AW25" s="14" t="s">
        <v>11</v>
      </c>
      <c r="AX25" s="14" t="s">
        <v>12</v>
      </c>
      <c r="AY25" s="10" t="str">
        <f t="shared" ref="AY25" si="1">+AY3</f>
        <v>January</v>
      </c>
      <c r="AZ25" s="11" t="s">
        <v>2</v>
      </c>
      <c r="BA25" s="11" t="s">
        <v>3</v>
      </c>
      <c r="BB25" s="11" t="s">
        <v>4</v>
      </c>
      <c r="BC25" s="11" t="s">
        <v>5</v>
      </c>
      <c r="BD25" s="11" t="s">
        <v>6</v>
      </c>
      <c r="BE25" s="11" t="s">
        <v>7</v>
      </c>
      <c r="BF25" s="11" t="s">
        <v>8</v>
      </c>
      <c r="BG25" s="11" t="s">
        <v>9</v>
      </c>
      <c r="BH25" s="11" t="s">
        <v>10</v>
      </c>
      <c r="BI25" s="11" t="s">
        <v>11</v>
      </c>
      <c r="BJ25" s="11" t="s">
        <v>12</v>
      </c>
      <c r="BK25" s="13" t="s">
        <v>1</v>
      </c>
      <c r="BL25" s="14" t="s">
        <v>2</v>
      </c>
      <c r="BM25" s="14" t="s">
        <v>3</v>
      </c>
      <c r="BN25" s="14" t="s">
        <v>4</v>
      </c>
      <c r="BO25" s="14" t="s">
        <v>5</v>
      </c>
      <c r="BP25" s="14" t="s">
        <v>6</v>
      </c>
      <c r="BQ25" s="14" t="s">
        <v>7</v>
      </c>
      <c r="BR25" s="14" t="s">
        <v>8</v>
      </c>
      <c r="BS25" s="14" t="s">
        <v>9</v>
      </c>
      <c r="BT25" s="14" t="s">
        <v>10</v>
      </c>
      <c r="BU25" s="14" t="s">
        <v>11</v>
      </c>
      <c r="BW25" s="166" t="s">
        <v>36</v>
      </c>
    </row>
    <row r="26" spans="1:76" x14ac:dyDescent="0.3">
      <c r="A26" s="171" t="s">
        <v>13</v>
      </c>
      <c r="B26" s="88" t="s">
        <v>14</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1">
        <v>20.157100999999997</v>
      </c>
      <c r="AM26" s="20">
        <v>1.548116</v>
      </c>
      <c r="AN26" s="21">
        <v>3.1163160000000003</v>
      </c>
      <c r="AO26" s="21">
        <v>4.853021</v>
      </c>
      <c r="AP26" s="21">
        <v>6.62324</v>
      </c>
      <c r="AQ26" s="21">
        <v>8.8595240000000004</v>
      </c>
      <c r="AR26" s="21">
        <v>11.367481000000002</v>
      </c>
      <c r="AS26" s="21">
        <v>14.244484000000002</v>
      </c>
      <c r="AT26" s="21">
        <v>17.210951000000001</v>
      </c>
      <c r="AU26" s="21">
        <v>19.852439</v>
      </c>
      <c r="AV26" s="21">
        <v>22.521784</v>
      </c>
      <c r="AW26" s="21">
        <v>24.719225999999999</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U26" s="21">
        <v>34.377470000000002</v>
      </c>
      <c r="BW26" s="163">
        <f>+BU26/BI26-1</f>
        <v>0.17154189599691017</v>
      </c>
    </row>
    <row r="27" spans="1:76" x14ac:dyDescent="0.3">
      <c r="A27" s="169"/>
      <c r="B27" s="90" t="s">
        <v>15</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28">
        <v>138436</v>
      </c>
      <c r="AM27" s="27">
        <v>10974</v>
      </c>
      <c r="AN27" s="28">
        <v>21117</v>
      </c>
      <c r="AO27" s="28">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U27" s="28">
        <v>188681</v>
      </c>
      <c r="BW27" s="164">
        <f t="shared" ref="BW27:BW43" si="2">+BU27/BI27-1</f>
        <v>9.7556861148275331E-2</v>
      </c>
    </row>
    <row r="28" spans="1:76" x14ac:dyDescent="0.3">
      <c r="A28" s="169"/>
      <c r="B28" s="90" t="s">
        <v>16</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35">
        <v>25.912407999999999</v>
      </c>
      <c r="AM28" s="34">
        <v>2.082281</v>
      </c>
      <c r="AN28" s="35">
        <v>4.0026510000000002</v>
      </c>
      <c r="AO28" s="35">
        <v>6.0040569999999995</v>
      </c>
      <c r="AP28" s="35">
        <v>8.3133269999999992</v>
      </c>
      <c r="AQ28" s="35">
        <v>11.232505</v>
      </c>
      <c r="AR28" s="35">
        <v>14.286235999999999</v>
      </c>
      <c r="AS28" s="35">
        <v>17.559072999999998</v>
      </c>
      <c r="AT28" s="35">
        <v>20.861863</v>
      </c>
      <c r="AU28" s="35">
        <v>23.924254999999999</v>
      </c>
      <c r="AV28" s="35">
        <v>27.046686999999999</v>
      </c>
      <c r="AW28" s="35">
        <v>29.559702999999999</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U28" s="35">
        <v>39.112667999999999</v>
      </c>
      <c r="BW28" s="164">
        <f t="shared" si="2"/>
        <v>0.13155758127159523</v>
      </c>
    </row>
    <row r="29" spans="1:76" x14ac:dyDescent="0.3">
      <c r="A29" s="169"/>
      <c r="B29" s="93" t="s">
        <v>17</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43">
        <v>0.77789377969040929</v>
      </c>
      <c r="AM29" s="42">
        <v>0.7434712221837495</v>
      </c>
      <c r="AN29" s="43">
        <v>0.77856300736686768</v>
      </c>
      <c r="AO29" s="43">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0.83624744132239759</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U29" s="43">
        <v>0.87893441582660647</v>
      </c>
      <c r="BW29" s="167">
        <f>+(BU29-BI29)*100</f>
        <v>2.9997723876034943</v>
      </c>
      <c r="BX29" s="25" t="s">
        <v>34</v>
      </c>
    </row>
    <row r="30" spans="1:76" x14ac:dyDescent="0.3">
      <c r="A30" s="169"/>
      <c r="B30" s="90" t="s">
        <v>18</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28">
        <v>33052.462440247997</v>
      </c>
      <c r="AM30" s="27">
        <v>2916.5730741119969</v>
      </c>
      <c r="AN30" s="28">
        <v>5576.7432524039959</v>
      </c>
      <c r="AO30" s="28">
        <v>8402.0889647280019</v>
      </c>
      <c r="AP30" s="28">
        <v>11829.217973215997</v>
      </c>
      <c r="AQ30" s="28">
        <v>15894.980580167998</v>
      </c>
      <c r="AR30" s="28">
        <v>20351.252876648436</v>
      </c>
      <c r="AS30" s="28">
        <v>25371.418838648904</v>
      </c>
      <c r="AT30" s="28">
        <v>30448.279669804127</v>
      </c>
      <c r="AU30" s="28">
        <v>35191.396997237425</v>
      </c>
      <c r="AV30" s="28">
        <v>39960.830203837933</v>
      </c>
      <c r="AW30" s="28">
        <v>43649.427172556803</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U30" s="28">
        <v>61287.276095906447</v>
      </c>
      <c r="BW30" s="164">
        <f t="shared" si="2"/>
        <v>0.14526169728981841</v>
      </c>
    </row>
    <row r="31" spans="1:76" ht="15" thickBot="1" x14ac:dyDescent="0.35">
      <c r="A31" s="169"/>
      <c r="B31" s="90" t="s">
        <v>19</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28">
        <v>145.60591898061196</v>
      </c>
      <c r="AM31" s="27">
        <v>141.07125934025879</v>
      </c>
      <c r="AN31" s="28">
        <v>147.57380309703083</v>
      </c>
      <c r="AO31" s="28">
        <v>153.11629594573279</v>
      </c>
      <c r="AP31" s="28">
        <v>151.25696537864255</v>
      </c>
      <c r="AQ31" s="28">
        <v>150.17160485456643</v>
      </c>
      <c r="AR31" s="28">
        <v>151.94120163068905</v>
      </c>
      <c r="AS31" s="28">
        <v>155.4311091712587</v>
      </c>
      <c r="AT31" s="28">
        <v>158.48604920991565</v>
      </c>
      <c r="AU31" s="28">
        <v>159.77046581251611</v>
      </c>
      <c r="AV31" s="28">
        <v>160.78834305459375</v>
      </c>
      <c r="AW31" s="28">
        <v>161.81422203020364</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U31" s="28">
        <v>182.19889655026211</v>
      </c>
      <c r="BW31" s="164">
        <f t="shared" si="2"/>
        <v>6.740884000418057E-2</v>
      </c>
    </row>
    <row r="32" spans="1:76" x14ac:dyDescent="0.3">
      <c r="A32" s="171" t="s">
        <v>20</v>
      </c>
      <c r="B32" s="95" t="s">
        <v>14</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4">
        <v>11.993186999999999</v>
      </c>
      <c r="AM32" s="53">
        <v>0.71699100000000004</v>
      </c>
      <c r="AN32" s="54">
        <v>1.446698</v>
      </c>
      <c r="AO32" s="54">
        <v>2.1987220000000001</v>
      </c>
      <c r="AP32" s="54">
        <v>2.9291999999999998</v>
      </c>
      <c r="AQ32" s="54">
        <v>3.895537</v>
      </c>
      <c r="AR32" s="54">
        <v>4.9558499999999999</v>
      </c>
      <c r="AS32" s="54">
        <v>6.0697709999999994</v>
      </c>
      <c r="AT32" s="54">
        <v>7.2074789999999993</v>
      </c>
      <c r="AU32" s="54">
        <v>8.1635179999999998</v>
      </c>
      <c r="AV32" s="54">
        <v>9.1530229999999992</v>
      </c>
      <c r="AW32" s="54">
        <v>10.052147999999999</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U32" s="54">
        <v>12.865154</v>
      </c>
      <c r="BW32" s="163">
        <f>+BU32/BI32-1</f>
        <v>0.17385512401473546</v>
      </c>
    </row>
    <row r="33" spans="1:76" x14ac:dyDescent="0.3">
      <c r="A33" s="169"/>
      <c r="B33" s="96" t="s">
        <v>15</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28">
        <v>78266</v>
      </c>
      <c r="AM33" s="27">
        <v>4725</v>
      </c>
      <c r="AN33" s="28">
        <v>9254</v>
      </c>
      <c r="AO33" s="28">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U33" s="28">
        <v>67810</v>
      </c>
      <c r="BW33" s="164">
        <f t="shared" si="2"/>
        <v>8.2172324093136018E-2</v>
      </c>
    </row>
    <row r="34" spans="1:76" x14ac:dyDescent="0.3">
      <c r="A34" s="169"/>
      <c r="B34" s="96" t="s">
        <v>16</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35">
        <v>14.703337000000001</v>
      </c>
      <c r="AM34" s="34">
        <v>0.88818399999999997</v>
      </c>
      <c r="AN34" s="35">
        <v>1.7378390000000001</v>
      </c>
      <c r="AO34" s="35">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U34" s="35">
        <v>14.036241999999998</v>
      </c>
      <c r="BW34" s="164">
        <f t="shared" si="2"/>
        <v>0.12746124860565788</v>
      </c>
    </row>
    <row r="35" spans="1:76" x14ac:dyDescent="0.3">
      <c r="A35" s="169"/>
      <c r="B35" s="97" t="s">
        <v>21</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43">
        <v>0.81567789679308844</v>
      </c>
      <c r="AM35" s="42">
        <v>0.80725502823739237</v>
      </c>
      <c r="AN35" s="43">
        <v>0.83246952105459704</v>
      </c>
      <c r="AO35" s="43">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0.85465188794770675</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U35" s="43">
        <v>0.91656684175151737</v>
      </c>
      <c r="BW35" s="167">
        <f>+(BU35-BI35)*100</f>
        <v>3.6225158446194894</v>
      </c>
      <c r="BX35" s="25" t="s">
        <v>34</v>
      </c>
    </row>
    <row r="36" spans="1:76" x14ac:dyDescent="0.3">
      <c r="A36" s="169"/>
      <c r="B36" s="96" t="s">
        <v>18</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28">
        <v>11491.087490032014</v>
      </c>
      <c r="AM36" s="27">
        <v>680.70517359200016</v>
      </c>
      <c r="AN36" s="28">
        <v>1331.8688045000004</v>
      </c>
      <c r="AO36" s="28">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8606.5611391964449</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U36" s="28">
        <v>10385.25209805904</v>
      </c>
      <c r="BW36" s="164">
        <f t="shared" si="2"/>
        <v>0.13566001438425701</v>
      </c>
    </row>
    <row r="37" spans="1:76" ht="15" thickBot="1" x14ac:dyDescent="0.35">
      <c r="A37" s="172"/>
      <c r="B37" s="98" t="s">
        <v>19</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6">
        <v>153.23623284695779</v>
      </c>
      <c r="AM37" s="65">
        <v>151.74412698412701</v>
      </c>
      <c r="AN37" s="66">
        <v>156.33218067862546</v>
      </c>
      <c r="AO37" s="66">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164.71910333300559</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U37" s="66">
        <v>189.72355109865802</v>
      </c>
      <c r="BW37" s="164">
        <f t="shared" si="2"/>
        <v>8.4721072495020477E-2</v>
      </c>
    </row>
    <row r="38" spans="1:76" x14ac:dyDescent="0.3">
      <c r="A38" s="168" t="s">
        <v>22</v>
      </c>
      <c r="B38" s="100" t="s">
        <v>14</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1">
        <v>8.1639140000000001</v>
      </c>
      <c r="AM38" s="20">
        <v>0.831125</v>
      </c>
      <c r="AN38" s="21">
        <v>1.669618</v>
      </c>
      <c r="AO38" s="21">
        <v>2.654299</v>
      </c>
      <c r="AP38" s="21">
        <v>3.6940400000000002</v>
      </c>
      <c r="AQ38" s="21">
        <v>4.9639870000000004</v>
      </c>
      <c r="AR38" s="21">
        <v>6.4116309999999999</v>
      </c>
      <c r="AS38" s="21">
        <v>8.1747130000000006</v>
      </c>
      <c r="AT38" s="21">
        <v>10.003472</v>
      </c>
      <c r="AU38" s="21">
        <v>11.688921000000001</v>
      </c>
      <c r="AV38" s="21">
        <v>13.368761000000001</v>
      </c>
      <c r="AW38" s="21">
        <v>14.667078</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U38" s="21">
        <v>21.512315999999998</v>
      </c>
      <c r="BW38" s="163">
        <f>+BU38/BI38-1</f>
        <v>0.17016285216151661</v>
      </c>
    </row>
    <row r="39" spans="1:76" x14ac:dyDescent="0.3">
      <c r="A39" s="169"/>
      <c r="B39" s="96" t="s">
        <v>15</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28">
        <v>60170</v>
      </c>
      <c r="AM39" s="27">
        <v>6249</v>
      </c>
      <c r="AN39" s="28">
        <v>11863</v>
      </c>
      <c r="AO39" s="28">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U39" s="28">
        <v>120871</v>
      </c>
      <c r="BW39" s="164">
        <f t="shared" si="2"/>
        <v>0.10638083643786223</v>
      </c>
    </row>
    <row r="40" spans="1:76" x14ac:dyDescent="0.3">
      <c r="A40" s="169"/>
      <c r="B40" s="96" t="s">
        <v>16</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35">
        <v>11.209070999999998</v>
      </c>
      <c r="AM40" s="34">
        <v>1.194097</v>
      </c>
      <c r="AN40" s="35">
        <v>2.264812</v>
      </c>
      <c r="AO40" s="35">
        <v>3.419924</v>
      </c>
      <c r="AP40" s="35">
        <v>4.799658</v>
      </c>
      <c r="AQ40" s="35">
        <v>6.4039999999999999</v>
      </c>
      <c r="AR40" s="35">
        <v>8.1893229999999999</v>
      </c>
      <c r="AS40" s="35">
        <v>10.255322</v>
      </c>
      <c r="AT40" s="35">
        <v>12.358972</v>
      </c>
      <c r="AU40" s="35">
        <v>14.343693999999999</v>
      </c>
      <c r="AV40" s="35">
        <v>16.308710999999999</v>
      </c>
      <c r="AW40" s="35">
        <v>17.798016000000001</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U40" s="35">
        <v>25.076426000000001</v>
      </c>
      <c r="BW40" s="164">
        <f t="shared" si="2"/>
        <v>0.13386347649314789</v>
      </c>
    </row>
    <row r="41" spans="1:76" x14ac:dyDescent="0.3">
      <c r="A41" s="169"/>
      <c r="B41" s="97" t="s">
        <v>21</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43">
        <v>0.72833100976878473</v>
      </c>
      <c r="AM41" s="42">
        <v>0.69602804462284051</v>
      </c>
      <c r="AN41" s="43">
        <v>0.73719937902130506</v>
      </c>
      <c r="AO41" s="43">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0.82408499913698241</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U41" s="43">
        <v>0.85787009679928061</v>
      </c>
      <c r="BW41" s="167">
        <f>+(BU41-BI41)*100</f>
        <v>2.6611807801670606</v>
      </c>
      <c r="BX41" s="25" t="s">
        <v>34</v>
      </c>
    </row>
    <row r="42" spans="1:76" x14ac:dyDescent="0.3">
      <c r="A42" s="169"/>
      <c r="B42" s="96" t="s">
        <v>18</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28">
        <v>21561.374950215988</v>
      </c>
      <c r="AM42" s="27">
        <v>2235.8679005199965</v>
      </c>
      <c r="AN42" s="28">
        <v>4244.8744479039951</v>
      </c>
      <c r="AO42" s="28">
        <v>6434.4325999839994</v>
      </c>
      <c r="AP42" s="28">
        <v>9176.7764701439955</v>
      </c>
      <c r="AQ42" s="28">
        <v>12273.104905171997</v>
      </c>
      <c r="AR42" s="28">
        <v>15808.276990218557</v>
      </c>
      <c r="AS42" s="28">
        <v>19967.561265271175</v>
      </c>
      <c r="AT42" s="28">
        <v>24193.19013784315</v>
      </c>
      <c r="AU42" s="28">
        <v>28171.485392039103</v>
      </c>
      <c r="AV42" s="28">
        <v>32117.408908879348</v>
      </c>
      <c r="AW42" s="28">
        <v>35042.866033360362</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U42" s="28">
        <v>50902.023997847413</v>
      </c>
      <c r="BW42" s="164">
        <f t="shared" si="2"/>
        <v>0.14724065057979074</v>
      </c>
    </row>
    <row r="43" spans="1:76" ht="15" thickBot="1" x14ac:dyDescent="0.35">
      <c r="A43" s="170"/>
      <c r="B43" s="106" t="s">
        <v>19</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09">
        <v>135.68080438756854</v>
      </c>
      <c r="AM43" s="108">
        <v>133.00128020483277</v>
      </c>
      <c r="AN43" s="109">
        <v>140.74163365084718</v>
      </c>
      <c r="AO43" s="109">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159.88181431701494</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U43" s="109">
        <v>177.97748012343737</v>
      </c>
      <c r="BW43" s="164">
        <f t="shared" si="2"/>
        <v>5.7649241222406999E-2</v>
      </c>
    </row>
    <row r="44" spans="1:76" ht="15" thickTop="1" x14ac:dyDescent="0.3"/>
  </sheetData>
  <mergeCells count="6">
    <mergeCell ref="A38:A43"/>
    <mergeCell ref="A4:A9"/>
    <mergeCell ref="A10:A15"/>
    <mergeCell ref="A16:A21"/>
    <mergeCell ref="A26:A31"/>
    <mergeCell ref="A32:A37"/>
  </mergeCells>
  <pageMargins left="0.7" right="0.7" top="0.75" bottom="0.75" header="0.3" footer="0.3"/>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2461-FE58-4F0B-8406-19C4120BAE29}">
  <dimension ref="B2:N26"/>
  <sheetViews>
    <sheetView showGridLines="0" topLeftCell="A3" workbookViewId="0">
      <selection activeCell="N5" sqref="N5"/>
    </sheetView>
  </sheetViews>
  <sheetFormatPr defaultRowHeight="14.4" x14ac:dyDescent="0.3"/>
  <cols>
    <col min="2" max="2" width="27" bestFit="1" customWidth="1"/>
    <col min="3" max="14" width="12.88671875" customWidth="1"/>
  </cols>
  <sheetData>
    <row r="2" spans="2:14" ht="18.75" customHeight="1" x14ac:dyDescent="0.3">
      <c r="B2" s="124" t="s">
        <v>30</v>
      </c>
      <c r="C2" s="151">
        <v>2019</v>
      </c>
      <c r="D2" s="125">
        <v>2020</v>
      </c>
      <c r="E2" s="151">
        <v>2021</v>
      </c>
      <c r="F2" s="126">
        <v>2022</v>
      </c>
      <c r="G2" s="159">
        <v>2023</v>
      </c>
      <c r="H2" s="126">
        <v>2024</v>
      </c>
    </row>
    <row r="3" spans="2:14" ht="18.75" customHeight="1" x14ac:dyDescent="0.3">
      <c r="B3" s="127" t="s">
        <v>23</v>
      </c>
      <c r="C3" s="152" t="s">
        <v>27</v>
      </c>
      <c r="D3" s="128" t="s">
        <v>27</v>
      </c>
      <c r="E3" s="152" t="s">
        <v>27</v>
      </c>
      <c r="F3" s="128" t="s">
        <v>27</v>
      </c>
      <c r="G3" s="160" t="s">
        <v>27</v>
      </c>
      <c r="H3" s="161" t="s">
        <v>32</v>
      </c>
    </row>
    <row r="4" spans="2:14" ht="18.75" customHeight="1" x14ac:dyDescent="0.3">
      <c r="B4" s="129" t="s">
        <v>28</v>
      </c>
      <c r="C4" s="130">
        <v>65.147499999999994</v>
      </c>
      <c r="D4" s="131">
        <v>71.294600000000003</v>
      </c>
      <c r="E4" s="132">
        <v>71.020300000000006</v>
      </c>
      <c r="F4" s="132">
        <v>62.086799999999997</v>
      </c>
      <c r="G4" s="132">
        <v>61.3352</v>
      </c>
      <c r="H4" s="132">
        <v>58.29</v>
      </c>
    </row>
    <row r="5" spans="2:14" ht="18.75" customHeight="1" x14ac:dyDescent="0.3">
      <c r="B5" s="133" t="s">
        <v>29</v>
      </c>
      <c r="C5" s="134">
        <v>56.620800000000003</v>
      </c>
      <c r="D5" s="135">
        <v>55.729199999999999</v>
      </c>
      <c r="E5" s="136">
        <v>53.521299999999997</v>
      </c>
      <c r="F5" s="136">
        <v>52.027090000000001</v>
      </c>
      <c r="G5" s="136">
        <v>51.518000000000001</v>
      </c>
      <c r="H5" s="136">
        <v>50.468200000000003</v>
      </c>
    </row>
    <row r="6" spans="2:14" s="162" customFormat="1" ht="41.4" customHeight="1" x14ac:dyDescent="0.3">
      <c r="B6" s="174" t="s">
        <v>33</v>
      </c>
      <c r="C6" s="174"/>
      <c r="D6" s="174"/>
      <c r="E6" s="174"/>
      <c r="F6" s="174"/>
      <c r="G6" s="174"/>
      <c r="H6" s="174"/>
    </row>
    <row r="7" spans="2:14" ht="15.6" customHeight="1" x14ac:dyDescent="0.3">
      <c r="B7" s="148"/>
      <c r="C7" s="149"/>
      <c r="D7" s="149"/>
      <c r="E7" s="149"/>
      <c r="F7" s="149"/>
    </row>
    <row r="8" spans="2:14" ht="18.75" customHeight="1" x14ac:dyDescent="0.3">
      <c r="B8" s="124" t="s">
        <v>30</v>
      </c>
      <c r="C8" s="125">
        <v>2024</v>
      </c>
      <c r="D8" s="137">
        <v>2024</v>
      </c>
      <c r="E8" s="137">
        <v>2024</v>
      </c>
      <c r="F8" s="137">
        <v>2024</v>
      </c>
      <c r="G8" s="137">
        <v>2024</v>
      </c>
      <c r="H8" s="137">
        <v>2024</v>
      </c>
      <c r="I8" s="137">
        <v>2024</v>
      </c>
      <c r="J8" s="137">
        <v>2024</v>
      </c>
      <c r="K8" s="137">
        <v>2024</v>
      </c>
      <c r="L8" s="137">
        <v>2024</v>
      </c>
      <c r="M8" s="137">
        <v>2024</v>
      </c>
      <c r="N8" s="138">
        <v>2024</v>
      </c>
    </row>
    <row r="9" spans="2:14" ht="18.75" customHeight="1" x14ac:dyDescent="0.3">
      <c r="B9" s="139" t="s">
        <v>0</v>
      </c>
      <c r="C9" s="140" t="s">
        <v>1</v>
      </c>
      <c r="D9" s="141" t="s">
        <v>2</v>
      </c>
      <c r="E9" s="141" t="s">
        <v>3</v>
      </c>
      <c r="F9" s="141" t="s">
        <v>4</v>
      </c>
      <c r="G9" s="141" t="s">
        <v>5</v>
      </c>
      <c r="H9" s="141" t="s">
        <v>6</v>
      </c>
      <c r="I9" s="141" t="s">
        <v>7</v>
      </c>
      <c r="J9" s="141" t="s">
        <v>8</v>
      </c>
      <c r="K9" s="141" t="s">
        <v>9</v>
      </c>
      <c r="L9" s="141" t="s">
        <v>10</v>
      </c>
      <c r="M9" s="141" t="s">
        <v>11</v>
      </c>
      <c r="N9" s="142" t="s">
        <v>12</v>
      </c>
    </row>
    <row r="10" spans="2:14" ht="18.75" customHeight="1" x14ac:dyDescent="0.3">
      <c r="B10" s="143" t="s">
        <v>28</v>
      </c>
      <c r="C10" s="144">
        <v>60.19552351600025</v>
      </c>
      <c r="D10" s="144">
        <v>57.154916689288498</v>
      </c>
      <c r="E10" s="144">
        <v>57.180811303447733</v>
      </c>
      <c r="F10" s="144">
        <v>57.238876006220913</v>
      </c>
      <c r="G10" s="144">
        <v>57.927800623571528</v>
      </c>
      <c r="H10" s="144">
        <v>60.37672924627342</v>
      </c>
      <c r="I10" s="144">
        <v>59.411432278764003</v>
      </c>
      <c r="J10" s="144">
        <v>57.101985035583517</v>
      </c>
      <c r="K10" s="144">
        <v>57.809350140453404</v>
      </c>
      <c r="L10" s="144">
        <v>58.402099999999997</v>
      </c>
      <c r="M10" s="144">
        <v>58.311461192310638</v>
      </c>
      <c r="N10" s="145"/>
    </row>
    <row r="11" spans="2:14" ht="18.75" customHeight="1" x14ac:dyDescent="0.3">
      <c r="B11" s="146" t="s">
        <v>29</v>
      </c>
      <c r="C11" s="147">
        <v>50.901756264861142</v>
      </c>
      <c r="D11" s="147">
        <v>50.570316027657341</v>
      </c>
      <c r="E11" s="147">
        <v>49.697915379278712</v>
      </c>
      <c r="F11" s="147">
        <v>49.945182200342579</v>
      </c>
      <c r="G11" s="147">
        <v>49.924889516682079</v>
      </c>
      <c r="H11" s="147">
        <v>51.121203572474407</v>
      </c>
      <c r="I11" s="147">
        <v>51.539732255266536</v>
      </c>
      <c r="J11" s="147">
        <v>50.555867176386947</v>
      </c>
      <c r="K11" s="147">
        <v>49.995101147579312</v>
      </c>
      <c r="L11" s="147">
        <v>50.921199999999999</v>
      </c>
      <c r="M11" s="147">
        <v>49.678743443068491</v>
      </c>
      <c r="N11" s="136"/>
    </row>
    <row r="12" spans="2:14" ht="18.75" customHeight="1" x14ac:dyDescent="0.3">
      <c r="B12" s="148"/>
      <c r="C12" s="149"/>
      <c r="D12" s="149"/>
      <c r="E12" s="149"/>
      <c r="F12" s="149"/>
    </row>
    <row r="13" spans="2:14" ht="20.25" customHeight="1" x14ac:dyDescent="0.3">
      <c r="B13" s="150" t="s">
        <v>30</v>
      </c>
      <c r="C13" s="151">
        <v>2023</v>
      </c>
      <c r="D13" s="153">
        <v>2023</v>
      </c>
      <c r="E13" s="153">
        <v>2023</v>
      </c>
      <c r="F13" s="153">
        <v>2023</v>
      </c>
      <c r="G13" s="153">
        <v>2023</v>
      </c>
      <c r="H13" s="153">
        <v>2023</v>
      </c>
      <c r="I13" s="153">
        <v>2023</v>
      </c>
      <c r="J13" s="153">
        <v>2023</v>
      </c>
      <c r="K13" s="153">
        <v>2023</v>
      </c>
      <c r="L13" s="153">
        <v>2023</v>
      </c>
      <c r="M13" s="153">
        <v>2023</v>
      </c>
      <c r="N13" s="154">
        <v>2023</v>
      </c>
    </row>
    <row r="14" spans="2:14" ht="20.25" customHeight="1" x14ac:dyDescent="0.3">
      <c r="B14" s="155" t="s">
        <v>0</v>
      </c>
      <c r="C14" s="156" t="s">
        <v>1</v>
      </c>
      <c r="D14" s="157" t="s">
        <v>2</v>
      </c>
      <c r="E14" s="157" t="s">
        <v>3</v>
      </c>
      <c r="F14" s="157" t="s">
        <v>4</v>
      </c>
      <c r="G14" s="157" t="s">
        <v>5</v>
      </c>
      <c r="H14" s="157" t="s">
        <v>6</v>
      </c>
      <c r="I14" s="157" t="s">
        <v>7</v>
      </c>
      <c r="J14" s="157" t="s">
        <v>8</v>
      </c>
      <c r="K14" s="157" t="s">
        <v>9</v>
      </c>
      <c r="L14" s="157" t="s">
        <v>10</v>
      </c>
      <c r="M14" s="157" t="s">
        <v>11</v>
      </c>
      <c r="N14" s="158" t="s">
        <v>12</v>
      </c>
    </row>
    <row r="15" spans="2:14" ht="20.25" customHeight="1" x14ac:dyDescent="0.3">
      <c r="B15" s="143" t="s">
        <v>28</v>
      </c>
      <c r="C15" s="144">
        <v>61.107822959171656</v>
      </c>
      <c r="D15" s="144">
        <v>59.785839435887361</v>
      </c>
      <c r="E15" s="144">
        <v>60.542197535127393</v>
      </c>
      <c r="F15" s="144">
        <v>62.276786462320715</v>
      </c>
      <c r="G15" s="144">
        <v>62.777800860221411</v>
      </c>
      <c r="H15" s="144">
        <v>63.537180831397009</v>
      </c>
      <c r="I15" s="144">
        <v>61.054648348264351</v>
      </c>
      <c r="J15" s="144">
        <v>60.808055308151879</v>
      </c>
      <c r="K15" s="144">
        <v>60.369822593212028</v>
      </c>
      <c r="L15" s="144">
        <v>60.012008744258232</v>
      </c>
      <c r="M15" s="144">
        <v>62.549347166041343</v>
      </c>
      <c r="N15" s="145">
        <v>61.136970881511843</v>
      </c>
    </row>
    <row r="16" spans="2:14" ht="20.25" customHeight="1" x14ac:dyDescent="0.3">
      <c r="B16" s="146" t="s">
        <v>29</v>
      </c>
      <c r="C16" s="147">
        <v>51.517991338863155</v>
      </c>
      <c r="D16" s="147">
        <v>51.787166924842445</v>
      </c>
      <c r="E16" s="147">
        <v>50.616112344913397</v>
      </c>
      <c r="F16" s="147">
        <v>49.819310669520448</v>
      </c>
      <c r="G16" s="147">
        <v>50.741254904587564</v>
      </c>
      <c r="H16" s="147">
        <v>51.212685177358033</v>
      </c>
      <c r="I16" s="147">
        <v>52.004248640186375</v>
      </c>
      <c r="J16" s="147">
        <v>52.366297546637327</v>
      </c>
      <c r="K16" s="147">
        <v>52.167333937404067</v>
      </c>
      <c r="L16" s="147">
        <v>51.82000833151794</v>
      </c>
      <c r="M16" s="147">
        <v>52.732607886399528</v>
      </c>
      <c r="N16" s="136">
        <v>51.006228171982102</v>
      </c>
    </row>
    <row r="17" spans="2:14" ht="20.25" customHeight="1" x14ac:dyDescent="0.3"/>
    <row r="18" spans="2:14" ht="20.25" customHeight="1" x14ac:dyDescent="0.3">
      <c r="B18" s="124" t="s">
        <v>30</v>
      </c>
      <c r="C18" s="125">
        <v>2022</v>
      </c>
      <c r="D18" s="137">
        <v>2022</v>
      </c>
      <c r="E18" s="137">
        <v>2022</v>
      </c>
      <c r="F18" s="137">
        <v>2022</v>
      </c>
      <c r="G18" s="137">
        <v>2022</v>
      </c>
      <c r="H18" s="137">
        <v>2022</v>
      </c>
      <c r="I18" s="137">
        <v>2022</v>
      </c>
      <c r="J18" s="137">
        <v>2022</v>
      </c>
      <c r="K18" s="137">
        <v>2022</v>
      </c>
      <c r="L18" s="137">
        <v>2022</v>
      </c>
      <c r="M18" s="137">
        <v>2022</v>
      </c>
      <c r="N18" s="138">
        <v>2022</v>
      </c>
    </row>
    <row r="19" spans="2:14" ht="20.25" customHeight="1" x14ac:dyDescent="0.3">
      <c r="B19" s="139" t="s">
        <v>0</v>
      </c>
      <c r="C19" s="140" t="s">
        <v>1</v>
      </c>
      <c r="D19" s="141" t="s">
        <v>2</v>
      </c>
      <c r="E19" s="141" t="s">
        <v>3</v>
      </c>
      <c r="F19" s="141" t="s">
        <v>4</v>
      </c>
      <c r="G19" s="141" t="s">
        <v>5</v>
      </c>
      <c r="H19" s="141" t="s">
        <v>6</v>
      </c>
      <c r="I19" s="141" t="s">
        <v>7</v>
      </c>
      <c r="J19" s="141" t="s">
        <v>8</v>
      </c>
      <c r="K19" s="141" t="s">
        <v>9</v>
      </c>
      <c r="L19" s="141" t="s">
        <v>10</v>
      </c>
      <c r="M19" s="141" t="s">
        <v>11</v>
      </c>
      <c r="N19" s="142" t="s">
        <v>12</v>
      </c>
    </row>
    <row r="20" spans="2:14" ht="20.25" customHeight="1" x14ac:dyDescent="0.3">
      <c r="B20" s="143" t="s">
        <v>28</v>
      </c>
      <c r="C20" s="144">
        <v>71.181962486104879</v>
      </c>
      <c r="D20" s="144">
        <v>63.900620517257408</v>
      </c>
      <c r="E20" s="144">
        <v>60.997978402757781</v>
      </c>
      <c r="F20" s="144">
        <v>66.462618739886466</v>
      </c>
      <c r="G20" s="144">
        <v>65.065247939590535</v>
      </c>
      <c r="H20" s="144">
        <v>63.220685323333306</v>
      </c>
      <c r="I20" s="144">
        <v>60.330598328320335</v>
      </c>
      <c r="J20" s="144">
        <v>59.639450372106324</v>
      </c>
      <c r="K20" s="144">
        <v>60.70500607145437</v>
      </c>
      <c r="L20" s="144">
        <v>60.45390666352894</v>
      </c>
      <c r="M20" s="144">
        <v>59.02096975647008</v>
      </c>
      <c r="N20" s="145">
        <v>60.580678869018158</v>
      </c>
    </row>
    <row r="21" spans="2:14" ht="20.25" customHeight="1" x14ac:dyDescent="0.3">
      <c r="B21" s="146" t="s">
        <v>29</v>
      </c>
      <c r="C21" s="147">
        <v>51.815142237096872</v>
      </c>
      <c r="D21" s="147">
        <v>51.960209947450849</v>
      </c>
      <c r="E21" s="147">
        <v>52.864529812580912</v>
      </c>
      <c r="F21" s="147">
        <v>50.789265057983208</v>
      </c>
      <c r="G21" s="147">
        <v>52.03321202233132</v>
      </c>
      <c r="H21" s="147">
        <v>52.596317039494181</v>
      </c>
      <c r="I21" s="147">
        <v>52.563502560948855</v>
      </c>
      <c r="J21" s="147">
        <v>52.751675184103874</v>
      </c>
      <c r="K21" s="147">
        <v>51.994529069230211</v>
      </c>
      <c r="L21" s="147">
        <v>51.904345366951574</v>
      </c>
      <c r="M21" s="147">
        <v>51.493094727009272</v>
      </c>
      <c r="N21" s="136">
        <v>51.137783833502972</v>
      </c>
    </row>
    <row r="22" spans="2:14" ht="20.25" customHeight="1" x14ac:dyDescent="0.3"/>
    <row r="23" spans="2:14" ht="20.25" customHeight="1" x14ac:dyDescent="0.3">
      <c r="B23" s="150" t="s">
        <v>30</v>
      </c>
      <c r="C23" s="151">
        <v>2021</v>
      </c>
      <c r="D23" s="153">
        <v>2021</v>
      </c>
      <c r="E23" s="153">
        <v>2021</v>
      </c>
      <c r="F23" s="153">
        <v>2021</v>
      </c>
      <c r="G23" s="153">
        <v>2021</v>
      </c>
      <c r="H23" s="153">
        <v>2021</v>
      </c>
      <c r="I23" s="153">
        <v>2021</v>
      </c>
      <c r="J23" s="153">
        <v>2021</v>
      </c>
      <c r="K23" s="153">
        <v>2021</v>
      </c>
      <c r="L23" s="153">
        <v>2021</v>
      </c>
      <c r="M23" s="153">
        <v>2021</v>
      </c>
      <c r="N23" s="154">
        <v>2021</v>
      </c>
    </row>
    <row r="24" spans="2:14" ht="20.25" customHeight="1" x14ac:dyDescent="0.3">
      <c r="B24" s="155" t="s">
        <v>0</v>
      </c>
      <c r="C24" s="156" t="s">
        <v>1</v>
      </c>
      <c r="D24" s="157" t="s">
        <v>2</v>
      </c>
      <c r="E24" s="157" t="s">
        <v>3</v>
      </c>
      <c r="F24" s="157" t="s">
        <v>4</v>
      </c>
      <c r="G24" s="157" t="s">
        <v>5</v>
      </c>
      <c r="H24" s="157" t="s">
        <v>6</v>
      </c>
      <c r="I24" s="157" t="s">
        <v>7</v>
      </c>
      <c r="J24" s="157" t="s">
        <v>8</v>
      </c>
      <c r="K24" s="157" t="s">
        <v>9</v>
      </c>
      <c r="L24" s="157" t="s">
        <v>10</v>
      </c>
      <c r="M24" s="157" t="s">
        <v>11</v>
      </c>
      <c r="N24" s="158" t="s">
        <v>12</v>
      </c>
    </row>
    <row r="25" spans="2:14" ht="20.25" customHeight="1" x14ac:dyDescent="0.3">
      <c r="B25" s="143" t="s">
        <v>28</v>
      </c>
      <c r="C25" s="144">
        <v>75.300842446667644</v>
      </c>
      <c r="D25" s="144">
        <v>73.272674550159962</v>
      </c>
      <c r="E25" s="144">
        <v>70.76858606914098</v>
      </c>
      <c r="F25" s="144">
        <v>82.305467816475954</v>
      </c>
      <c r="G25" s="144">
        <v>78.149822143015712</v>
      </c>
      <c r="H25" s="144">
        <v>72.354840531946422</v>
      </c>
      <c r="I25" s="144">
        <v>71.762171621635204</v>
      </c>
      <c r="J25" s="144">
        <v>69.633046040344638</v>
      </c>
      <c r="K25" s="144">
        <v>70.603947413230145</v>
      </c>
      <c r="L25" s="144">
        <v>67.741656579567689</v>
      </c>
      <c r="M25" s="144">
        <v>66.586346795111368</v>
      </c>
      <c r="N25" s="145">
        <v>67.663156101176099</v>
      </c>
    </row>
    <row r="26" spans="2:14" ht="20.25" customHeight="1" x14ac:dyDescent="0.3">
      <c r="B26" s="146" t="s">
        <v>29</v>
      </c>
      <c r="C26" s="147">
        <v>52.685783342421402</v>
      </c>
      <c r="D26" s="147">
        <v>52.685783342421402</v>
      </c>
      <c r="E26" s="147">
        <v>52.548984975331813</v>
      </c>
      <c r="F26" s="147">
        <v>50.451229791982996</v>
      </c>
      <c r="G26" s="147">
        <v>50.847947841794486</v>
      </c>
      <c r="H26" s="147">
        <v>53.782717820224534</v>
      </c>
      <c r="I26" s="147">
        <v>55.266545161038685</v>
      </c>
      <c r="J26" s="147">
        <v>55.468826506887893</v>
      </c>
      <c r="K26" s="147">
        <v>54.680468245469029</v>
      </c>
      <c r="L26" s="147">
        <v>53.981238343483469</v>
      </c>
      <c r="M26" s="147">
        <v>53.780037859718412</v>
      </c>
      <c r="N26" s="136">
        <v>52.073394242867934</v>
      </c>
    </row>
  </sheetData>
  <mergeCells count="1">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TRAFFIC</vt:lpstr>
      <vt:lpstr>CARBON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dcterms:created xsi:type="dcterms:W3CDTF">2021-07-14T09:15:33Z</dcterms:created>
  <dcterms:modified xsi:type="dcterms:W3CDTF">2025-01-03T08:14:34Z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2021-08-02T13:44:25Z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3e967df9-4b20-4628-86fd-14b318d1fd61</vt:lpwstr>
  </property>
  <property fmtid="{D5CDD505-2E9C-101B-9397-08002B2CF9AE}" pid="8" name="MSIP_Label_4e81185a-18f4-43e2-9a16-2c1d52993122_ContentBits">
    <vt:lpwstr>2</vt:lpwstr>
  </property>
</Properties>
</file>